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730" windowHeight="9990"/>
  </bookViews>
  <sheets>
    <sheet name="At A Glance" sheetId="1" r:id="rId1"/>
    <sheet name="15-16 Calculation" sheetId="3" r:id="rId2"/>
  </sheets>
  <calcPr calcId="145621"/>
</workbook>
</file>

<file path=xl/calcChain.xml><?xml version="1.0" encoding="utf-8"?>
<calcChain xmlns="http://schemas.openxmlformats.org/spreadsheetml/2006/main">
  <c r="F15" i="3" l="1"/>
  <c r="I22" i="3" s="1"/>
  <c r="I12" i="3"/>
  <c r="B22" i="3" l="1"/>
  <c r="B18" i="3"/>
  <c r="F22" i="3"/>
  <c r="F18" i="3"/>
</calcChain>
</file>

<file path=xl/sharedStrings.xml><?xml version="1.0" encoding="utf-8"?>
<sst xmlns="http://schemas.openxmlformats.org/spreadsheetml/2006/main" count="41" uniqueCount="36">
  <si>
    <t>Columbia University</t>
  </si>
  <si>
    <t>15-16 Annual Rates</t>
  </si>
  <si>
    <t>15-16 Dental Fee</t>
  </si>
  <si>
    <t>CUMC Platinum Student</t>
  </si>
  <si>
    <t>CUMC Platinum Student + Child</t>
  </si>
  <si>
    <t>CUMC Platinum Student +Spouse</t>
  </si>
  <si>
    <t>CUMC Platinum Student + Children</t>
  </si>
  <si>
    <t>CUMC Platinum Student + Spouse + Child</t>
  </si>
  <si>
    <t>CUMC Platinum Student + Spouse + Children</t>
  </si>
  <si>
    <t>Daily Cost (DOES NOT INCLUDE DENTAL)</t>
  </si>
  <si>
    <t>Aetna Daily Cost</t>
  </si>
  <si>
    <t>SHS Daily Cost</t>
  </si>
  <si>
    <t>Y</t>
  </si>
  <si>
    <t>N</t>
  </si>
  <si>
    <t>Enrollment Period:</t>
  </si>
  <si>
    <t>From</t>
  </si>
  <si>
    <t>To</t>
  </si>
  <si>
    <t>Enrolled For</t>
  </si>
  <si>
    <t>Spouse</t>
  </si>
  <si>
    <t>Total Number of Days Enrolled</t>
  </si>
  <si>
    <t xml:space="preserve">SHS Charge </t>
  </si>
  <si>
    <t>Indiv.</t>
  </si>
  <si>
    <t xml:space="preserve">Aetna Charge </t>
  </si>
  <si>
    <t>1 Child</t>
  </si>
  <si>
    <t>Post Doc Calculation Tool: Policy Year 15-16</t>
  </si>
  <si>
    <t xml:space="preserve">Enter Fellowship Dates in the enrollment period boxes.  </t>
  </si>
  <si>
    <t xml:space="preserve">Please note, the 15-16 policy year begins on 8/15/2015 and terminates on 8/14/2016. </t>
  </si>
  <si>
    <t xml:space="preserve">Instructions: </t>
  </si>
  <si>
    <t>The total number of days enrolled will populate.</t>
  </si>
  <si>
    <t>This tool will only calculate health fees for fellowship dates within 8/15/2015-8/14/2016</t>
  </si>
  <si>
    <t xml:space="preserve">If the fellow has a Spouse or a Child Dependent choose "Y" for yes in the yellow highlighted drop down menu. </t>
  </si>
  <si>
    <t xml:space="preserve">If the fellow has 2 or more Children Dependents double the child rate. AETNA will bill for up to two children.  </t>
  </si>
  <si>
    <t>CUMC Student Health Service Spouse Fee</t>
  </si>
  <si>
    <t>CUMC Student Health Service Individual Fee</t>
  </si>
  <si>
    <t xml:space="preserve">*Spouses enrolled on the plan will also be billed a one time $48.00 dental fee.  Children are not subject to this fee.  </t>
  </si>
  <si>
    <t>*In addition to the Aetna fee there is a one time $48.00 dental fee that is billed to all Fellows with individual 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</si>
</sst>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3" fillId="0" borderId="0" xfId="0" applyFont="1"/>
    <xf numFmtId="44" fontId="0" fillId="0" borderId="1" xfId="1" applyFont="1" applyBorder="1"/>
    <xf numFmtId="44" fontId="0" fillId="0" borderId="0" xfId="1" applyFont="1" applyBorder="1"/>
    <xf numFmtId="49" fontId="5" fillId="0" borderId="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3" xfId="0" applyFont="1" applyBorder="1"/>
    <xf numFmtId="0" fontId="0" fillId="0" borderId="3" xfId="0" applyBorder="1"/>
    <xf numFmtId="0" fontId="4" fillId="0" borderId="0" xfId="0" applyFont="1" applyAlignment="1"/>
    <xf numFmtId="0" fontId="1" fillId="0" borderId="2" xfId="0" applyFont="1" applyBorder="1"/>
    <xf numFmtId="0" fontId="4" fillId="0" borderId="0" xfId="0" applyFont="1" applyBorder="1" applyAlignment="1"/>
    <xf numFmtId="165" fontId="8" fillId="4" borderId="2" xfId="0" applyNumberFormat="1" applyFont="1" applyFill="1" applyBorder="1" applyAlignment="1"/>
    <xf numFmtId="165" fontId="8" fillId="4" borderId="2" xfId="0" applyNumberFormat="1" applyFont="1" applyFill="1" applyBorder="1"/>
    <xf numFmtId="44" fontId="8" fillId="0" borderId="0" xfId="0" applyNumberFormat="1" applyFont="1" applyFill="1" applyBorder="1" applyAlignment="1"/>
    <xf numFmtId="0" fontId="6" fillId="0" borderId="0" xfId="0" applyFont="1" applyBorder="1" applyAlignment="1"/>
    <xf numFmtId="44" fontId="8" fillId="0" borderId="0" xfId="0" applyNumberFormat="1" applyFont="1" applyFill="1" applyBorder="1"/>
    <xf numFmtId="0" fontId="6" fillId="5" borderId="4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44" fontId="8" fillId="4" borderId="2" xfId="0" applyNumberFormat="1" applyFont="1" applyFill="1" applyBorder="1"/>
    <xf numFmtId="44" fontId="8" fillId="4" borderId="2" xfId="0" applyNumberFormat="1" applyFont="1" applyFill="1" applyBorder="1" applyAlignment="1"/>
    <xf numFmtId="0" fontId="0" fillId="0" borderId="0" xfId="0" applyFill="1" applyBorder="1"/>
    <xf numFmtId="165" fontId="8" fillId="0" borderId="0" xfId="0" applyNumberFormat="1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0" xfId="0" applyFont="1" applyFill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8" sqref="A18"/>
    </sheetView>
  </sheetViews>
  <sheetFormatPr defaultColWidth="27.7109375" defaultRowHeight="15" x14ac:dyDescent="0.25"/>
  <cols>
    <col min="1" max="1" width="40.85546875" bestFit="1" customWidth="1"/>
    <col min="2" max="2" width="25.28515625" style="2" bestFit="1" customWidth="1"/>
    <col min="3" max="3" width="22.28515625" style="2" bestFit="1" customWidth="1"/>
    <col min="4" max="4" width="51.140625" style="2" bestFit="1" customWidth="1"/>
    <col min="5" max="5" width="2.28515625" bestFit="1" customWidth="1"/>
    <col min="6" max="6" width="9.85546875" bestFit="1" customWidth="1"/>
    <col min="7" max="7" width="15.28515625" bestFit="1" customWidth="1"/>
    <col min="8" max="8" width="2.28515625" bestFit="1" customWidth="1"/>
    <col min="9" max="9" width="17.28515625" bestFit="1" customWidth="1"/>
    <col min="10" max="10" width="6.42578125" bestFit="1" customWidth="1"/>
    <col min="11" max="11" width="9.85546875" bestFit="1" customWidth="1"/>
    <col min="15" max="15" width="2.28515625" bestFit="1" customWidth="1"/>
    <col min="18" max="18" width="7.7109375" bestFit="1" customWidth="1"/>
  </cols>
  <sheetData>
    <row r="1" spans="1:4" s="1" customFormat="1" ht="21" x14ac:dyDescent="0.4">
      <c r="A1" s="3" t="s">
        <v>0</v>
      </c>
      <c r="B1" s="3" t="s">
        <v>1</v>
      </c>
      <c r="C1" s="3" t="s">
        <v>2</v>
      </c>
      <c r="D1" s="3" t="s">
        <v>9</v>
      </c>
    </row>
    <row r="2" spans="1:4" x14ac:dyDescent="0.25">
      <c r="A2" s="30" t="s">
        <v>3</v>
      </c>
      <c r="B2" s="4">
        <v>4001</v>
      </c>
      <c r="C2" s="5">
        <v>48</v>
      </c>
      <c r="D2" s="5">
        <v>10.93</v>
      </c>
    </row>
    <row r="3" spans="1:4" x14ac:dyDescent="0.25">
      <c r="A3" s="30" t="s">
        <v>5</v>
      </c>
      <c r="B3" s="4">
        <v>8002</v>
      </c>
      <c r="C3" s="5">
        <v>96</v>
      </c>
      <c r="D3" s="5">
        <v>21.86</v>
      </c>
    </row>
    <row r="4" spans="1:4" x14ac:dyDescent="0.25">
      <c r="A4" s="30" t="s">
        <v>4</v>
      </c>
      <c r="B4" s="4">
        <v>8002</v>
      </c>
      <c r="C4" s="5">
        <v>48</v>
      </c>
      <c r="D4" s="5">
        <v>21.86</v>
      </c>
    </row>
    <row r="5" spans="1:4" x14ac:dyDescent="0.25">
      <c r="A5" s="30" t="s">
        <v>6</v>
      </c>
      <c r="B5" s="4">
        <v>12003</v>
      </c>
      <c r="C5" s="5">
        <v>48</v>
      </c>
      <c r="D5" s="5">
        <v>32.799999999999997</v>
      </c>
    </row>
    <row r="6" spans="1:4" x14ac:dyDescent="0.25">
      <c r="A6" s="30" t="s">
        <v>7</v>
      </c>
      <c r="B6" s="4">
        <v>12003</v>
      </c>
      <c r="C6" s="5">
        <v>96</v>
      </c>
      <c r="D6" s="5">
        <v>32.799999999999997</v>
      </c>
    </row>
    <row r="7" spans="1:4" x14ac:dyDescent="0.25">
      <c r="A7" s="30" t="s">
        <v>8</v>
      </c>
      <c r="B7" s="4">
        <v>16004</v>
      </c>
      <c r="C7" s="5">
        <v>96</v>
      </c>
      <c r="D7" s="5">
        <v>43.73</v>
      </c>
    </row>
    <row r="9" spans="1:4" x14ac:dyDescent="0.25">
      <c r="A9" s="30" t="s">
        <v>33</v>
      </c>
      <c r="B9" s="4">
        <v>1212</v>
      </c>
      <c r="C9" s="29"/>
      <c r="D9" s="5">
        <v>3.31</v>
      </c>
    </row>
    <row r="10" spans="1:4" x14ac:dyDescent="0.25">
      <c r="A10" s="30" t="s">
        <v>32</v>
      </c>
      <c r="B10" s="4">
        <v>1212</v>
      </c>
      <c r="C10" s="29"/>
      <c r="D10" s="5">
        <v>3.31</v>
      </c>
    </row>
    <row r="12" spans="1:4" x14ac:dyDescent="0.25">
      <c r="A12" s="31" t="s">
        <v>35</v>
      </c>
    </row>
    <row r="13" spans="1:4" x14ac:dyDescent="0.25">
      <c r="A13" s="31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2"/>
  <sheetViews>
    <sheetView zoomScale="90" zoomScaleNormal="90" workbookViewId="0">
      <selection activeCell="F27" sqref="F27"/>
    </sheetView>
  </sheetViews>
  <sheetFormatPr defaultRowHeight="15" x14ac:dyDescent="0.25"/>
  <cols>
    <col min="1" max="1" width="11.85546875" customWidth="1"/>
    <col min="2" max="2" width="14.5703125" customWidth="1"/>
    <col min="3" max="3" width="4.7109375" customWidth="1"/>
    <col min="4" max="4" width="13" customWidth="1"/>
    <col min="5" max="5" width="2.85546875" customWidth="1"/>
    <col min="6" max="6" width="14.42578125" customWidth="1"/>
    <col min="7" max="7" width="12.5703125" customWidth="1"/>
    <col min="8" max="8" width="3.140625" customWidth="1"/>
    <col min="9" max="9" width="16" customWidth="1"/>
    <col min="10" max="10" width="11.28515625" customWidth="1"/>
    <col min="11" max="11" width="17.5703125" customWidth="1"/>
  </cols>
  <sheetData>
    <row r="1" spans="1:18" ht="24" customHeight="1" x14ac:dyDescent="0.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8" ht="24" customHeight="1" x14ac:dyDescent="0.35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O2" s="42" t="s">
        <v>10</v>
      </c>
      <c r="P2" s="43"/>
      <c r="Q2" s="44"/>
      <c r="R2" s="7">
        <v>10.9316</v>
      </c>
    </row>
    <row r="3" spans="1:18" ht="24" customHeight="1" x14ac:dyDescent="0.4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O3" s="42" t="s">
        <v>11</v>
      </c>
      <c r="P3" s="43"/>
      <c r="Q3" s="44"/>
      <c r="R3" s="7">
        <v>3.3109999999999999</v>
      </c>
    </row>
    <row r="4" spans="1:18" ht="14.45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O4" s="45"/>
      <c r="P4" s="45"/>
      <c r="Q4" s="45"/>
      <c r="R4" s="8"/>
    </row>
    <row r="5" spans="1:18" ht="24" customHeight="1" x14ac:dyDescent="0.5">
      <c r="A5" s="40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O5" s="46"/>
      <c r="P5" s="46"/>
      <c r="Q5" s="46"/>
      <c r="R5" s="8"/>
    </row>
    <row r="6" spans="1:18" ht="24" customHeight="1" x14ac:dyDescent="0.35">
      <c r="A6" s="34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8" ht="24" customHeight="1" x14ac:dyDescent="0.35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  <c r="K7" s="34"/>
      <c r="O7" t="s">
        <v>12</v>
      </c>
    </row>
    <row r="8" spans="1:18" ht="24" customHeight="1" x14ac:dyDescent="0.35">
      <c r="A8" s="23" t="s">
        <v>30</v>
      </c>
      <c r="B8" s="23"/>
      <c r="C8" s="23"/>
      <c r="D8" s="23"/>
      <c r="E8" s="23"/>
      <c r="F8" s="23"/>
      <c r="G8" s="23"/>
      <c r="H8" s="23"/>
      <c r="I8" s="23"/>
      <c r="J8" s="23"/>
      <c r="K8" s="23"/>
      <c r="O8" t="s">
        <v>13</v>
      </c>
    </row>
    <row r="9" spans="1:18" ht="24" customHeight="1" x14ac:dyDescent="0.35">
      <c r="A9" s="32" t="s">
        <v>31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8" ht="24" customHeight="1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8" ht="14.45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8" ht="24" thickBot="1" x14ac:dyDescent="0.5">
      <c r="A12" s="35" t="s">
        <v>14</v>
      </c>
      <c r="B12" s="35"/>
      <c r="C12" s="9"/>
      <c r="D12" s="10">
        <v>42231</v>
      </c>
      <c r="E12" s="11"/>
      <c r="F12" s="10">
        <v>42596</v>
      </c>
      <c r="G12" s="2"/>
      <c r="I12" s="12" t="str">
        <f>DATEDIF(D12,F12,"m")&amp;"Months, "&amp;DATEDIF(D12,F12,"md")&amp;"Days"</f>
        <v>11Months, 30Days</v>
      </c>
      <c r="J12" s="13"/>
    </row>
    <row r="13" spans="1:18" ht="14.45" x14ac:dyDescent="0.3">
      <c r="D13" s="6" t="s">
        <v>15</v>
      </c>
      <c r="F13" s="6" t="s">
        <v>16</v>
      </c>
      <c r="I13" s="6" t="s">
        <v>17</v>
      </c>
    </row>
    <row r="14" spans="1:18" ht="15.6" x14ac:dyDescent="0.3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8" ht="21" x14ac:dyDescent="0.4">
      <c r="A15" s="35" t="s">
        <v>19</v>
      </c>
      <c r="B15" s="35"/>
      <c r="C15" s="35"/>
      <c r="D15" s="35"/>
      <c r="E15" s="35"/>
      <c r="F15" s="15">
        <f>(F12-D12) +1</f>
        <v>366</v>
      </c>
    </row>
    <row r="17" spans="1:11" ht="16.149999999999999" thickBot="1" x14ac:dyDescent="0.35">
      <c r="A17" s="14" t="s">
        <v>20</v>
      </c>
      <c r="B17" s="16"/>
      <c r="C17" s="14"/>
      <c r="K17" s="27"/>
    </row>
    <row r="18" spans="1:11" ht="18.600000000000001" thickBot="1" x14ac:dyDescent="0.4">
      <c r="A18" s="14" t="s">
        <v>21</v>
      </c>
      <c r="B18" s="17">
        <f>F15*R3</f>
        <v>1211.826</v>
      </c>
      <c r="D18" s="14" t="s">
        <v>18</v>
      </c>
      <c r="E18" s="22" t="s">
        <v>13</v>
      </c>
      <c r="F18" s="18">
        <f>IF(E18="Y",F15*R3,0)</f>
        <v>0</v>
      </c>
      <c r="J18" s="6"/>
      <c r="K18" s="28"/>
    </row>
    <row r="19" spans="1:11" ht="18" x14ac:dyDescent="0.35">
      <c r="A19" s="14"/>
      <c r="B19" s="19"/>
      <c r="D19" s="14"/>
      <c r="E19" s="20"/>
      <c r="F19" s="21"/>
      <c r="K19" s="27"/>
    </row>
    <row r="20" spans="1:11" ht="14.45" x14ac:dyDescent="0.3">
      <c r="K20" s="27"/>
    </row>
    <row r="21" spans="1:11" ht="16.149999999999999" thickBot="1" x14ac:dyDescent="0.35">
      <c r="A21" s="14" t="s">
        <v>22</v>
      </c>
      <c r="K21" s="27"/>
    </row>
    <row r="22" spans="1:11" ht="18.600000000000001" thickBot="1" x14ac:dyDescent="0.4">
      <c r="A22" s="14" t="s">
        <v>21</v>
      </c>
      <c r="B22" s="26">
        <f>SUM(F15*R2)+48</f>
        <v>4048.9656</v>
      </c>
      <c r="D22" s="14" t="s">
        <v>18</v>
      </c>
      <c r="E22" s="22" t="s">
        <v>13</v>
      </c>
      <c r="F22" s="25">
        <f>IF(E22="Y",(F15*R2)+48,0)</f>
        <v>0</v>
      </c>
      <c r="G22" s="24" t="s">
        <v>23</v>
      </c>
      <c r="H22" s="22" t="s">
        <v>13</v>
      </c>
      <c r="I22" s="25">
        <f>IF(H22="Y",F15*R2,0)</f>
        <v>0</v>
      </c>
      <c r="J22" s="6"/>
      <c r="K22" s="21"/>
    </row>
  </sheetData>
  <mergeCells count="17">
    <mergeCell ref="O2:Q2"/>
    <mergeCell ref="O3:Q3"/>
    <mergeCell ref="O4:Q4"/>
    <mergeCell ref="O5:Q5"/>
    <mergeCell ref="A9:K9"/>
    <mergeCell ref="A7:K7"/>
    <mergeCell ref="A1:K1"/>
    <mergeCell ref="A2:K2"/>
    <mergeCell ref="A3:K3"/>
    <mergeCell ref="A5:K5"/>
    <mergeCell ref="A4:K4"/>
    <mergeCell ref="A10:K10"/>
    <mergeCell ref="A11:K11"/>
    <mergeCell ref="A6:K6"/>
    <mergeCell ref="A15:E15"/>
    <mergeCell ref="A14:K14"/>
    <mergeCell ref="A12:B12"/>
  </mergeCells>
  <dataValidations count="1">
    <dataValidation type="list" allowBlank="1" showInputMessage="1" showErrorMessage="1" sqref="E18:E19 E22 H22">
      <formula1>$O$7:$O$8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 A Glance</vt:lpstr>
      <vt:lpstr>15-16 Calculation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Kimberly</dc:creator>
  <cp:lastModifiedBy>CUMC IT</cp:lastModifiedBy>
  <dcterms:created xsi:type="dcterms:W3CDTF">2015-05-18T14:52:44Z</dcterms:created>
  <dcterms:modified xsi:type="dcterms:W3CDTF">2015-11-04T16:20:04Z</dcterms:modified>
</cp:coreProperties>
</file>